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rFfUhyKpxiqDrnN7CtI/PK4a73fPCiCw7h1sXlw3diSCK4VSTdC3dCbUZNa3D4+ZEd1BWVZ1P+cTcBQgAerw6w==" workbookSaltValue="5ljk9bmOkReUIUQ8Kc1wXQ==" workbookSpinCount="100000" lockStructure="1"/>
  <bookViews>
    <workbookView windowWidth="21600" windowHeight="10480"/>
  </bookViews>
  <sheets>
    <sheet name="Calculation" sheetId="1" r:id="rId1"/>
    <sheet name="Help" sheetId="4" r:id="rId2"/>
    <sheet name="index" sheetId="2" state="hidden" r:id="rId3"/>
    <sheet name="install requirement" sheetId="3" state="hidden" r:id="rId4"/>
  </sheets>
  <definedNames>
    <definedName name="_xlnm.Print_Area" localSheetId="0">Calculation!$A$1:$D$15</definedName>
    <definedName name="valuevx">42.314159</definedName>
    <definedName name="vertex42_copyright" hidden="1">"© 2006-2018 Vertex42 LLC"</definedName>
    <definedName name="vertex42_id" hidden="1">"gantt-chart_L.xlsx"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<sst xmlns="http://schemas.openxmlformats.org/spreadsheetml/2006/main" count="87" uniqueCount="69">
  <si>
    <t>Item</t>
  </si>
  <si>
    <t>Option</t>
  </si>
  <si>
    <t>Qty</t>
  </si>
  <si>
    <t>Remark</t>
  </si>
  <si>
    <t>PV Power(Wp)</t>
  </si>
  <si>
    <t>-----</t>
  </si>
  <si>
    <t>Module Power(Wp)</t>
  </si>
  <si>
    <t>Module Quantity(Pcs)</t>
  </si>
  <si>
    <t>AC Cable Type</t>
  </si>
  <si>
    <t>12AWG</t>
  </si>
  <si>
    <t>Microinverter</t>
  </si>
  <si>
    <t>VM800</t>
  </si>
  <si>
    <t>2 IN 1</t>
  </si>
  <si>
    <t>Microinverter Output（W)</t>
  </si>
  <si>
    <t>Truck connector</t>
  </si>
  <si>
    <t>2.2m FM AC Cable</t>
  </si>
  <si>
    <t>AC Male End-Cap</t>
  </si>
  <si>
    <t>AC Male Connector</t>
  </si>
  <si>
    <t xml:space="preserve">       info@vaysunic.com</t>
  </si>
  <si>
    <t>Help</t>
  </si>
  <si>
    <t>About This Calculator</t>
  </si>
  <si>
    <t>The calculator developed by VaySunic is a highly practical application, especially for distributors and installers working on power station projects. It automates the generation of BOM (Bill of Materials) for power stations, offering significant advantages in several key areas:
1. Increased Efficiency: The automation of the BOM generation process saves time needed for manual preparation, allowing for faster initial project setup.
2. Reduced Installation Time: An accurate BOM ensures that all necessary materials are available at the construction site, preventing delays caused by missing components.
3. Cost Reduction: By optimizing material usage, the application helps to avoid excess purchases or additional expenses due to material shortages. Accurate demand forecasting also facilitates bulk purchases, securing better pricing.
4. Error Reduction: Automation minimizes human errors, ensuring that the BOM for each project is accurate, thereby reducing problems during installation.
Additionally, while this calculator provides an excellent preliminary reference, its results still need to be verified by professional installers. This step is crucial, as actual installation conditions may vary from theoretical calculations, requiring adjustments and confirmations based on the installers' expertise.
Overall, applications like this have the potential to significantly enhance efficiency and precision within the industry. If you need further technical details or guidance on how to implement such a system, we are more than happy to get additional information or suggestions from you.</t>
  </si>
  <si>
    <t xml:space="preserve">Be sure to read the Getting Started Tips below. </t>
  </si>
  <si>
    <t>Getting Started Tips</t>
  </si>
  <si>
    <t>• [Bold Text with light yellow] is meant to be edited, like the Option and Qty column .</t>
  </si>
  <si>
    <t>• Some of the labels include comments to provide extra information.</t>
  </si>
  <si>
    <t>• To adjust the range of cable types shown in the chart, and change the number.</t>
  </si>
  <si>
    <t>• Insert PV module data about your plant project .</t>
  </si>
  <si>
    <r>
      <rPr>
        <sz val="11"/>
        <color rgb="FFFF0000"/>
        <rFont val="Arial"/>
        <charset val="134"/>
      </rPr>
      <t xml:space="preserve">• </t>
    </r>
    <r>
      <rPr>
        <b/>
        <sz val="11"/>
        <color rgb="FFFF0000"/>
        <rFont val="Arial"/>
        <charset val="134"/>
      </rPr>
      <t>Backup</t>
    </r>
    <r>
      <rPr>
        <sz val="11"/>
        <color rgb="FFFF0000"/>
        <rFont val="Arial"/>
        <charset val="134"/>
      </rPr>
      <t xml:space="preserve"> your file regularly to avoid losing data! Excel files get corrupted occasionally.</t>
    </r>
  </si>
  <si>
    <t>Creating Your Installation BOM</t>
  </si>
  <si>
    <t>You can enter the PV data manually. Below are some common options for defining the project:</t>
  </si>
  <si>
    <t>A.</t>
  </si>
  <si>
    <t>Enter the PV POWER AND MODULE POWER manually (e.g. 2580 and 430)</t>
  </si>
  <si>
    <t>B.</t>
  </si>
  <si>
    <t xml:space="preserve">Reference the Project Start </t>
  </si>
  <si>
    <t>C.</t>
  </si>
  <si>
    <t>Set the AC CABLE TYPE and Qty to the next (e.g. 12AWG and 2) .</t>
  </si>
  <si>
    <t>D.</t>
  </si>
  <si>
    <t xml:space="preserve">Set the MICROINVERTER to the next .(e.g. VM800) </t>
  </si>
  <si>
    <t>F.</t>
  </si>
  <si>
    <t>DONE.Save the file as a PDF to generate a BOM</t>
  </si>
  <si>
    <t>© 2024 VaySunic GmbH                service@vaysunic.com</t>
  </si>
  <si>
    <t>型号</t>
  </si>
  <si>
    <t>10AWG</t>
  </si>
  <si>
    <t>功率</t>
  </si>
  <si>
    <t>线号功率限制</t>
  </si>
  <si>
    <t>capacity</t>
  </si>
  <si>
    <t>对应线径</t>
  </si>
  <si>
    <t>VM600</t>
  </si>
  <si>
    <t>VM700</t>
  </si>
  <si>
    <t>VM900</t>
  </si>
  <si>
    <t>VM1000</t>
  </si>
  <si>
    <t>类别</t>
  </si>
  <si>
    <t>设备数量乘数</t>
  </si>
  <si>
    <t>Cable</t>
  </si>
  <si>
    <t>Microinverter Qty</t>
  </si>
  <si>
    <t xml:space="preserve">AC connection cable </t>
  </si>
  <si>
    <t>线号对应线径，会限制功率</t>
  </si>
  <si>
    <t>光伏总功率</t>
  </si>
  <si>
    <t>单板功率</t>
  </si>
  <si>
    <t>线号</t>
  </si>
  <si>
    <t>机器功率</t>
  </si>
  <si>
    <t>数量</t>
  </si>
  <si>
    <t>输入光伏总功率，单板功率，线号或线径，可以计算出数量和用多大的逆变器，再根据逆变器数量计算出安装商需要采购的BOM，给到分销商</t>
  </si>
  <si>
    <t>计算逆变器数量时，要做整数处理，以适配机器输入功率</t>
  </si>
  <si>
    <t>线号最大功率限制表</t>
  </si>
  <si>
    <t>总功率/单板功率确定板的数量</t>
  </si>
  <si>
    <t>总机器功率小于等于总光伏功率，但需要接近</t>
  </si>
  <si>
    <t>型号对应的功率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</si>
</sst>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b/>
      <sz val="11"/>
      <color theme="1"/>
      <name val="宋体"/>
      <charset val="134"/>
      <scheme val="minor"/>
    </font>
    <font>
      <sz val="10"/>
      <name val="Arial"/>
      <charset val="134"/>
    </font>
    <font>
      <sz val="18"/>
      <color theme="4" tint="-0.249977111117893"/>
      <name val="Arial"/>
      <charset val="134"/>
    </font>
    <font>
      <b/>
      <u/>
      <sz val="22"/>
      <color theme="1"/>
      <name val="宋体"/>
      <charset val="134"/>
      <scheme val="minor"/>
    </font>
    <font>
      <u/>
      <sz val="11"/>
      <color rgb="FF0000FF"/>
      <name val="宋体"/>
      <charset val="134"/>
    </font>
    <font>
      <u/>
      <sz val="11"/>
      <color rgb="FF800080"/>
      <name val="宋体"/>
      <charset val="134"/>
      <scheme val="minor"/>
    </font>
    <font>
      <sz val="8"/>
      <name val="Arial"/>
      <charset val="134"/>
    </font>
    <font>
      <sz val="14"/>
      <color theme="4" tint="-0.249977111117893"/>
      <name val="Arial"/>
      <charset val="134"/>
    </font>
    <font>
      <b/>
      <sz val="12"/>
      <color theme="4" tint="-0.249977111117893"/>
      <name val="Arial"/>
      <charset val="134"/>
    </font>
    <font>
      <sz val="11"/>
      <name val="Arial"/>
      <charset val="134"/>
    </font>
    <font>
      <sz val="14"/>
      <name val="Arial"/>
      <charset val="134"/>
    </font>
    <font>
      <sz val="11"/>
      <color rgb="FFFF0000"/>
      <name val="Arial"/>
      <charset val="134"/>
    </font>
    <font>
      <b/>
      <sz val="10"/>
      <name val="Arial"/>
      <charset val="134"/>
    </font>
    <font>
      <sz val="11"/>
      <color rgb="FF000000"/>
      <name val="Arial"/>
      <charset val="134"/>
    </font>
    <font>
      <sz val="11"/>
      <color theme="1"/>
      <name val="微软雅黑"/>
      <charset val="134"/>
    </font>
    <font>
      <b/>
      <sz val="11"/>
      <color theme="1"/>
      <name val="微软雅黑"/>
      <charset val="134"/>
    </font>
    <font>
      <i/>
      <sz val="11"/>
      <color theme="1"/>
      <name val="微软雅黑"/>
      <charset val="134"/>
    </font>
    <font>
      <i/>
      <sz val="8"/>
      <color theme="1"/>
      <name val="微软雅黑"/>
      <charset val="134"/>
    </font>
    <font>
      <b/>
      <sz val="11"/>
      <color theme="0"/>
      <name val="微软雅黑"/>
      <charset val="134"/>
    </font>
    <font>
      <sz val="11"/>
      <color theme="0"/>
      <name val="微软雅黑"/>
      <charset val="134"/>
    </font>
    <font>
      <sz val="11"/>
      <color theme="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Arial"/>
      <charset val="134"/>
    </font>
  </fonts>
  <fills count="36">
    <fill>
      <patternFill patternType="none"/>
    </fill>
    <fill>
      <patternFill patternType="gray125"/>
    </fill>
    <fill>
      <patternFill patternType="solid">
        <fgColor rgb="FFFFFF00"/>
        <bgColor indexed="64"/>
      </patternFill>
    </fill>
    <fill>
      <patternFill patternType="solid">
        <fgColor rgb="FF7030A0"/>
        <bgColor indexed="64"/>
      </patternFill>
    </fill>
    <fill>
      <patternFill patternType="solid">
        <fgColor theme="7" tint="0.799981688894314"/>
        <bgColor indexed="64"/>
      </patternFill>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6"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7" borderId="12" applyNumberFormat="0" applyAlignment="0" applyProtection="0">
      <alignment vertical="center"/>
    </xf>
    <xf numFmtId="0" fontId="31" fillId="8" borderId="13" applyNumberFormat="0" applyAlignment="0" applyProtection="0">
      <alignment vertical="center"/>
    </xf>
    <xf numFmtId="0" fontId="32" fillId="8" borderId="12" applyNumberFormat="0" applyAlignment="0" applyProtection="0">
      <alignment vertical="center"/>
    </xf>
    <xf numFmtId="0" fontId="33" fillId="9"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4"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cellStyleXfs>
  <cellXfs count="53">
    <xf numFmtId="0" fontId="0" fillId="0" borderId="0" xfId="0"/>
    <xf numFmtId="0" fontId="1" fillId="2" borderId="1" xfId="0" applyFont="1" applyFill="1" applyBorder="1" applyAlignment="1">
      <alignment horizontal="center" vertical="center" wrapText="1"/>
    </xf>
    <xf numFmtId="0" fontId="0" fillId="2" borderId="0" xfId="0" applyFill="1" applyAlignment="1">
      <alignment horizontal="center"/>
    </xf>
    <xf numFmtId="0" fontId="0" fillId="0" borderId="1" xfId="0" applyBorder="1" applyAlignment="1">
      <alignment horizontal="center" vertical="center"/>
    </xf>
    <xf numFmtId="0" fontId="0" fillId="2" borderId="0" xfId="0" applyFill="1"/>
    <xf numFmtId="0" fontId="0" fillId="0" borderId="1" xfId="0" applyBorder="1"/>
    <xf numFmtId="0" fontId="2" fillId="0" borderId="0" xfId="0" applyFont="1" applyAlignment="1">
      <alignment vertical="center"/>
    </xf>
    <xf numFmtId="0" fontId="2" fillId="0" borderId="0" xfId="0" applyFont="1"/>
    <xf numFmtId="0" fontId="3" fillId="0" borderId="0" xfId="0" applyFont="1" applyAlignment="1">
      <alignment horizontal="left" vertical="center"/>
    </xf>
    <xf numFmtId="0" fontId="4" fillId="0" borderId="0" xfId="0" applyFont="1" applyAlignment="1">
      <alignment horizontal="right"/>
    </xf>
    <xf numFmtId="0" fontId="5" fillId="0" borderId="0" xfId="6" applyFont="1" applyAlignment="1" applyProtection="1"/>
    <xf numFmtId="0" fontId="6" fillId="0" borderId="0" xfId="6" applyFont="1" applyFill="1" applyBorder="1" applyAlignment="1">
      <alignment horizontal="right"/>
    </xf>
    <xf numFmtId="0" fontId="7" fillId="0" borderId="0" xfId="0" applyFont="1" applyAlignment="1">
      <alignment horizontal="right"/>
    </xf>
    <xf numFmtId="0" fontId="8" fillId="0" borderId="0" xfId="0" applyFont="1"/>
    <xf numFmtId="0" fontId="9" fillId="0" borderId="0" xfId="0" applyFont="1"/>
    <xf numFmtId="0" fontId="10" fillId="0" borderId="0" xfId="0" applyFont="1" applyAlignment="1">
      <alignment horizontal="left" wrapText="1"/>
    </xf>
    <xf numFmtId="0" fontId="8" fillId="0" borderId="0" xfId="0" applyFont="1" applyAlignment="1">
      <alignment horizontal="left"/>
    </xf>
    <xf numFmtId="0" fontId="11" fillId="0" borderId="0" xfId="0" applyFont="1" applyAlignment="1">
      <alignment vertical="center"/>
    </xf>
    <xf numFmtId="0" fontId="10" fillId="0" borderId="0" xfId="0" applyFont="1" applyAlignment="1">
      <alignment vertical="center" wrapText="1"/>
    </xf>
    <xf numFmtId="0" fontId="11" fillId="0" borderId="0" xfId="0" applyFont="1"/>
    <xf numFmtId="0" fontId="12" fillId="0" borderId="0" xfId="0" applyFont="1" applyAlignment="1">
      <alignment vertical="center" wrapText="1"/>
    </xf>
    <xf numFmtId="0" fontId="13" fillId="0" borderId="0" xfId="0" applyFont="1"/>
    <xf numFmtId="0" fontId="14" fillId="0" borderId="0" xfId="0" applyFont="1" applyAlignment="1">
      <alignment horizontal="right"/>
    </xf>
    <xf numFmtId="0" fontId="2" fillId="0" borderId="0" xfId="0" applyFont="1" applyAlignment="1">
      <alignment horizontal="left" wrapText="1" indent="1"/>
    </xf>
    <xf numFmtId="0" fontId="7" fillId="0" borderId="0" xfId="0" applyFont="1" applyAlignment="1">
      <alignment horizontal="left" vertical="center"/>
    </xf>
    <xf numFmtId="0" fontId="0" fillId="0" borderId="0" xfId="0" applyAlignment="1">
      <alignment horizontal="center" vertical="center"/>
    </xf>
    <xf numFmtId="0" fontId="0" fillId="0" borderId="0" xfId="0" applyProtection="1">
      <protection locked="0"/>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6" fillId="0" borderId="4" xfId="0" applyFont="1" applyBorder="1" applyAlignment="1">
      <alignment horizontal="left" vertical="center" wrapText="1"/>
    </xf>
    <xf numFmtId="0" fontId="16" fillId="4" borderId="1" xfId="0" applyFont="1" applyFill="1" applyBorder="1" applyAlignment="1">
      <alignment horizontal="center" vertical="center" wrapText="1"/>
    </xf>
    <xf numFmtId="0" fontId="16" fillId="0" borderId="1" xfId="0" applyFont="1" applyBorder="1" applyAlignment="1" applyProtection="1">
      <alignment horizontal="center" vertical="center"/>
    </xf>
    <xf numFmtId="0" fontId="0" fillId="0" borderId="5" xfId="0" applyBorder="1" applyProtection="1"/>
    <xf numFmtId="0" fontId="16" fillId="5" borderId="4" xfId="0" applyFont="1" applyFill="1" applyBorder="1" applyAlignment="1">
      <alignment horizontal="left" vertical="center" wrapText="1"/>
    </xf>
    <xf numFmtId="0" fontId="16" fillId="5" borderId="1" xfId="0" applyFont="1" applyFill="1" applyBorder="1" applyAlignment="1" applyProtection="1">
      <alignment horizontal="center" vertical="center"/>
    </xf>
    <xf numFmtId="0" fontId="0" fillId="5" borderId="5" xfId="0" applyFill="1" applyBorder="1" applyProtection="1"/>
    <xf numFmtId="0" fontId="17" fillId="0" borderId="1" xfId="0" applyFont="1" applyBorder="1" applyAlignment="1" applyProtection="1">
      <alignment horizontal="center" vertical="center"/>
      <protection hidden="1"/>
    </xf>
    <xf numFmtId="0" fontId="15" fillId="4" borderId="1" xfId="0" applyFont="1" applyFill="1" applyBorder="1" applyAlignment="1">
      <alignment horizontal="center" vertical="center"/>
    </xf>
    <xf numFmtId="0" fontId="18" fillId="5" borderId="1" xfId="0" applyFont="1" applyFill="1" applyBorder="1" applyAlignment="1" applyProtection="1">
      <alignment horizontal="center" vertical="center" wrapText="1"/>
      <protection hidden="1"/>
    </xf>
    <xf numFmtId="0" fontId="16" fillId="0" borderId="1" xfId="0" applyFont="1" applyBorder="1" applyAlignment="1" applyProtection="1">
      <alignment horizontal="left" vertical="center" wrapText="1"/>
      <protection hidden="1"/>
    </xf>
    <xf numFmtId="0" fontId="17" fillId="5" borderId="1" xfId="0" applyFont="1" applyFill="1" applyBorder="1" applyAlignment="1" applyProtection="1">
      <alignment horizontal="center" vertical="center"/>
      <protection hidden="1"/>
    </xf>
    <xf numFmtId="0" fontId="15" fillId="5" borderId="1" xfId="0" applyFont="1" applyFill="1" applyBorder="1" applyAlignment="1" applyProtection="1">
      <alignment horizontal="center" vertical="center"/>
      <protection hidden="1"/>
    </xf>
    <xf numFmtId="0" fontId="17" fillId="5" borderId="1"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16" fillId="5" borderId="6" xfId="0" applyFont="1" applyFill="1" applyBorder="1" applyAlignment="1">
      <alignment horizontal="left" vertical="center" wrapText="1"/>
    </xf>
    <xf numFmtId="0" fontId="16" fillId="5" borderId="7"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protection hidden="1"/>
    </xf>
    <xf numFmtId="0" fontId="17" fillId="5" borderId="7" xfId="0" applyFont="1" applyFill="1" applyBorder="1" applyAlignment="1" applyProtection="1">
      <alignment horizontal="center" vertical="center" wrapText="1"/>
    </xf>
    <xf numFmtId="0" fontId="19" fillId="3" borderId="5" xfId="0" applyFont="1" applyFill="1" applyBorder="1" applyAlignment="1">
      <alignment horizontal="left" vertical="center" wrapText="1"/>
    </xf>
    <xf numFmtId="0" fontId="19" fillId="3" borderId="8" xfId="0" applyFont="1" applyFill="1" applyBorder="1" applyAlignment="1">
      <alignment horizontal="center" vertical="center" wrapText="1"/>
    </xf>
    <xf numFmtId="0" fontId="20" fillId="3" borderId="8" xfId="0" applyFont="1" applyFill="1" applyBorder="1"/>
    <xf numFmtId="0" fontId="21" fillId="3" borderId="4" xfId="0" applyFont="1" applyFill="1" applyBorder="1"/>
    <xf numFmtId="0" fontId="16" fillId="0" borderId="1" xfId="0" applyFont="1" applyBorder="1" applyAlignment="1" applyProtection="1" quotePrefix="1">
      <alignment horizontal="center" vertical="center"/>
    </xf>
    <xf numFmtId="0" fontId="16" fillId="5" borderId="1" xfId="0" applyFont="1" applyFill="1" applyBorder="1" applyAlignment="1" applyProtection="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ont>
        <name val="微软雅黑"/>
        <scheme val="none"/>
        <b val="1"/>
        <i val="0"/>
        <strike val="0"/>
        <u val="none"/>
        <sz val="11"/>
        <color theme="1"/>
      </font>
      <fill>
        <patternFill patternType="none"/>
      </fill>
      <alignment horizontal="left" vertical="center" wrapText="1"/>
      <border>
        <left/>
        <right style="thin">
          <color auto="1"/>
        </right>
        <top style="thin">
          <color auto="1"/>
        </top>
        <bottom style="thin">
          <color auto="1"/>
        </bottom>
      </border>
    </dxf>
    <dxf>
      <font>
        <name val="微软雅黑"/>
        <scheme val="none"/>
        <charset val="134"/>
        <family val="2"/>
        <b val="1"/>
        <i val="0"/>
        <strike val="0"/>
        <u val="none"/>
        <sz val="11"/>
        <color theme="1"/>
      </font>
      <alignment horizontal="center" vertical="center" wrapText="1"/>
      <border>
        <left style="thin">
          <color auto="1"/>
        </left>
        <right style="thin">
          <color auto="1"/>
        </right>
        <top style="thin">
          <color auto="1"/>
        </top>
        <bottom style="thin">
          <color auto="1"/>
        </bottom>
      </border>
    </dxf>
    <dxf>
      <font>
        <name val="微软雅黑"/>
        <scheme val="none"/>
        <b val="0"/>
        <i val="0"/>
        <strike val="0"/>
        <u val="none"/>
        <sz val="11"/>
        <color theme="1"/>
      </font>
      <fill>
        <patternFill patternType="none"/>
      </fill>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font>
        <b val="1"/>
        <i val="0"/>
        <color theme="0"/>
      </font>
      <fill>
        <patternFill patternType="solid">
          <bgColor rgb="FFFF0000"/>
        </patternFill>
      </fill>
    </dxf>
    <dxf>
      <font>
        <color auto="1"/>
      </font>
      <fill>
        <gradientFill>
          <stop position="0">
            <color theme="0"/>
          </stop>
          <stop position="1">
            <color rgb="FFE2B0FE"/>
          </stop>
        </gradientFill>
      </fill>
    </dxf>
    <dxf>
      <font>
        <b val="1"/>
        <i val="0"/>
        <color theme="0"/>
      </font>
      <fill>
        <patternFill patternType="solid">
          <bgColor rgb="FFCB77F1"/>
        </patternFill>
      </fill>
    </dxf>
  </dxfs>
  <tableStyles count="1" defaultTableStyle="TableStyleMedium2" defaultPivotStyle="PivotStyleLight16">
    <tableStyle name="表样式 1" pivot="0" count="2" xr9:uid="{D979C38F-DDAC-40F9-AB4C-91192D725AA0}">
      <tableStyleElement type="headerRow" dxfId="6"/>
      <tableStyleElement type="secondRowStripe" dxfId="5"/>
    </tableStyle>
  </tableStyles>
  <colors>
    <mruColors>
      <color rgb="00E2B0FE"/>
      <color rgb="00CC99FF"/>
      <color rgb="00CB77F1"/>
      <color rgb="00A365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0</xdr:rowOff>
    </xdr:from>
    <xdr:to>
      <xdr:col>0</xdr:col>
      <xdr:colOff>1612901</xdr:colOff>
      <xdr:row>1</xdr:row>
      <xdr:rowOff>268996</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85725" y="0"/>
          <a:ext cx="1527175" cy="611505"/>
        </a:xfrm>
        <a:prstGeom prst="rect">
          <a:avLst/>
        </a:prstGeom>
      </xdr:spPr>
    </xdr:pic>
    <xdr:clientData/>
  </xdr:twoCellAnchor>
  <xdr:oneCellAnchor>
    <xdr:from>
      <xdr:col>2</xdr:col>
      <xdr:colOff>349250</xdr:colOff>
      <xdr:row>1</xdr:row>
      <xdr:rowOff>99060</xdr:rowOff>
    </xdr:from>
    <xdr:ext cx="1597025" cy="259715"/>
    <xdr:sp>
      <xdr:nvSpPr>
        <xdr:cNvPr id="4" name="矩形 3"/>
        <xdr:cNvSpPr/>
      </xdr:nvSpPr>
      <xdr:spPr>
        <a:xfrm>
          <a:off x="3615055" y="441960"/>
          <a:ext cx="1597025" cy="259715"/>
        </a:xfrm>
        <a:prstGeom prst="rect">
          <a:avLst/>
        </a:prstGeom>
        <a:noFill/>
      </xdr:spPr>
      <xdr:txBody>
        <a:bodyPr wrap="square" lIns="91440" tIns="45720" rIns="91440" bIns="45720">
          <a:spAutoFit/>
        </a:bodyPr>
        <a:lstStyle/>
        <a:p>
          <a:pPr algn="ctr"/>
          <a:r>
            <a:rPr lang="en-US" altLang="zh-CN" sz="1000" b="1" cap="none" spc="0">
              <a:ln w="0"/>
              <a:solidFill>
                <a:srgbClr val="7030A0"/>
              </a:solidFill>
              <a:effectLst>
                <a:reflection blurRad="6350" stA="53000" endA="300" endPos="35500" dir="5400000" sy="-90000" algn="bl" rotWithShape="0"/>
              </a:effectLst>
              <a:latin typeface="微软雅黑" panose="020B0503020204020204" charset="-122"/>
              <a:ea typeface="微软雅黑" panose="020B0503020204020204" charset="-122"/>
            </a:rPr>
            <a:t>Small Things Matter</a:t>
          </a:r>
          <a:endParaRPr lang="en-US" altLang="zh-CN" sz="1000" b="1" cap="none" spc="0">
            <a:ln w="0"/>
            <a:solidFill>
              <a:srgbClr val="7030A0"/>
            </a:solidFill>
            <a:effectLst>
              <a:reflection blurRad="6350" stA="53000" endA="300" endPos="35500" dir="5400000" sy="-90000" algn="bl" rotWithShape="0"/>
            </a:effectLst>
            <a:latin typeface="微软雅黑" panose="020B0503020204020204" charset="-122"/>
            <a:ea typeface="微软雅黑" panose="020B0503020204020204" charset="-122"/>
          </a:endParaRPr>
        </a:p>
      </xdr:txBody>
    </xdr:sp>
    <xdr:clientData/>
  </xdr:oneCellAnchor>
</xdr:wsDr>
</file>

<file path=xl/tables/table1.xml><?xml version="1.0" encoding="utf-8"?>
<table xmlns="http://schemas.openxmlformats.org/spreadsheetml/2006/main" id="1" name="表1" displayName="表1" ref="A3:D14" totalsRowShown="0">
  <autoFilter ref="A3:D14"/>
  <tableColumns count="4">
    <tableColumn id="1" name="Item" dataDxfId="0"/>
    <tableColumn id="3" name="Option" dataDxfId="1"/>
    <tableColumn id="2" name="Qty" dataDxfId="2"/>
    <tableColumn id="4" name="Remark" dataDxfId="3"/>
  </tableColumns>
  <tableStyleInfo name="表样式 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view="pageBreakPreview" zoomScale="115" zoomScaleNormal="100" workbookViewId="0">
      <selection activeCell="A12" sqref="A12"/>
    </sheetView>
  </sheetViews>
  <sheetFormatPr defaultColWidth="9" defaultRowHeight="14" outlineLevelCol="4"/>
  <cols>
    <col min="1" max="1" width="33" customWidth="1"/>
    <col min="2" max="2" width="13.7545454545455" style="25" customWidth="1"/>
    <col min="3" max="3" width="15.8727272727273" customWidth="1"/>
    <col min="4" max="4" width="15.5" customWidth="1"/>
  </cols>
  <sheetData>
    <row r="1" ht="27" customHeight="1"/>
    <row r="2" ht="26.25" customHeight="1" spans="5:5">
      <c r="E2" s="26"/>
    </row>
    <row r="3" ht="36.75" customHeight="1" spans="1:4">
      <c r="A3" s="27" t="s">
        <v>0</v>
      </c>
      <c r="B3" s="28" t="s">
        <v>1</v>
      </c>
      <c r="C3" s="28" t="s">
        <v>2</v>
      </c>
      <c r="D3" s="28" t="s">
        <v>3</v>
      </c>
    </row>
    <row r="4" ht="28.15" customHeight="1" spans="1:4">
      <c r="A4" s="29" t="s">
        <v>4</v>
      </c>
      <c r="B4" s="30">
        <v>5000</v>
      </c>
      <c r="C4" s="53" t="s">
        <v>5</v>
      </c>
      <c r="D4" s="32"/>
    </row>
    <row r="5" ht="28.15" customHeight="1" spans="1:4">
      <c r="A5" s="33" t="s">
        <v>6</v>
      </c>
      <c r="B5" s="30">
        <v>450</v>
      </c>
      <c r="C5" s="54" t="s">
        <v>5</v>
      </c>
      <c r="D5" s="35"/>
    </row>
    <row r="6" ht="28.15" customHeight="1" spans="1:4">
      <c r="A6" s="29" t="s">
        <v>7</v>
      </c>
      <c r="B6" s="53" t="s">
        <v>5</v>
      </c>
      <c r="C6" s="36">
        <f>IFERROR(ROUND(B4/B5,0),0)</f>
        <v>11</v>
      </c>
      <c r="D6" s="32"/>
    </row>
    <row r="7" ht="37.15" customHeight="1" spans="1:4">
      <c r="A7" s="33" t="s">
        <v>8</v>
      </c>
      <c r="B7" s="30" t="s">
        <v>9</v>
      </c>
      <c r="C7" s="37">
        <v>1</v>
      </c>
      <c r="D7" s="38" t="str">
        <f>IF(B4&gt;VLOOKUP(表1[[#This Row],[Option]],index!H3:I4,2,0)*表1[[#This Row],[Qty]],"Overload, Please reselect or increase the cable quantity","Available,"&amp;(VLOOKUP(表1[[#This Row],[Option]],index!H3:I4,2,0)*表1[[#This Row],[Qty]]-B4)&amp;"W power load left")</f>
        <v>Available,400W power load left</v>
      </c>
    </row>
    <row r="8" ht="28.15" customHeight="1" spans="1:4">
      <c r="A8" s="29" t="s">
        <v>10</v>
      </c>
      <c r="B8" s="30" t="s">
        <v>11</v>
      </c>
      <c r="C8" s="36">
        <f>ROUNDUP(ROUNDDOWN(B4,-3)/VLOOKUP(表1[[#This Row],[Option]],index!A3:D7,4,0),0)</f>
        <v>7</v>
      </c>
      <c r="D8" s="39" t="s">
        <v>12</v>
      </c>
    </row>
    <row r="9" ht="28.15" customHeight="1" spans="1:4">
      <c r="A9" s="33" t="s">
        <v>13</v>
      </c>
      <c r="B9" s="40">
        <f>VLOOKUP(B8,index!A2:D7,4,0)*C8</f>
        <v>5600</v>
      </c>
      <c r="C9" s="41" t="s">
        <v>5</v>
      </c>
      <c r="D9" s="42"/>
    </row>
    <row r="10" ht="28.15" customHeight="1" spans="1:4">
      <c r="A10" s="29" t="s">
        <v>14</v>
      </c>
      <c r="B10" s="43"/>
      <c r="C10" s="36">
        <f>C8</f>
        <v>7</v>
      </c>
      <c r="D10" s="32"/>
    </row>
    <row r="11" ht="28.15" customHeight="1" spans="1:4">
      <c r="A11" s="33" t="s">
        <v>15</v>
      </c>
      <c r="B11" s="44"/>
      <c r="C11" s="40">
        <f>IF(C8-1&lt;0,0,C8-1)</f>
        <v>6</v>
      </c>
      <c r="D11" s="42"/>
    </row>
    <row r="12" ht="28.15" customHeight="1" spans="1:4">
      <c r="A12" s="29" t="s">
        <v>16</v>
      </c>
      <c r="B12" s="43"/>
      <c r="C12" s="36">
        <f>IF(C8&lt;=0,0,1)</f>
        <v>1</v>
      </c>
      <c r="D12" s="32"/>
    </row>
    <row r="13" ht="28.15" customHeight="1" spans="1:4">
      <c r="A13" s="45" t="s">
        <v>17</v>
      </c>
      <c r="B13" s="46"/>
      <c r="C13" s="47">
        <f>IF(C8&lt;=0,0,1)</f>
        <v>1</v>
      </c>
      <c r="D13" s="48"/>
    </row>
    <row r="14" ht="28.15" customHeight="1" spans="1:4">
      <c r="A14" s="49" t="s">
        <v>18</v>
      </c>
      <c r="B14" s="50"/>
      <c r="C14" s="51"/>
      <c r="D14" s="52"/>
    </row>
    <row r="15" ht="27.75" customHeight="1"/>
  </sheetData>
  <sheetProtection algorithmName="SHA-512" hashValue="K7N+4wOAP0rVqOQG7KAoXBkCobS51fxhC8//zaC3oQUKtfpCKYn1ni+pf+AuOspkI6E4fJiloOA1pmpUiDBySA==" saltValue="UnXaAhYf5uap+r3v6nJKMQ==" spinCount="100000" sheet="1" objects="1" scenarios="1"/>
  <protectedRanges>
    <protectedRange sqref="B4:B5 B7:B8 C7 D8" name="区域1"/>
  </protectedRanges>
  <conditionalFormatting sqref="D7">
    <cfRule type="containsText" dxfId="4" priority="1" operator="between" text="Overload, Please reselect or increase the cable quantity">
      <formula>NOT(ISERROR(SEARCH("Overload, Please reselect or increase the cable quantity",D7)))</formula>
    </cfRule>
  </conditionalFormatting>
  <dataValidations count="7">
    <dataValidation allowBlank="1" showInputMessage="1" showErrorMessage="1" prompt="Please input your request" sqref="B4 B6 C7"/>
    <dataValidation allowBlank="1" showInputMessage="1" showErrorMessage="1" prompt="Please input single module power" sqref="B5"/>
    <dataValidation type="whole" operator="between" allowBlank="1" showInputMessage="1" showErrorMessage="1" sqref="C6">
      <formula1>0</formula1>
      <formula2>1000000000</formula2>
    </dataValidation>
    <dataValidation type="list" allowBlank="1" showInputMessage="1" showErrorMessage="1" prompt="Select AC cable Type&#10;(pay attention to the remark and make the best choice)" sqref="B7">
      <formula1>index!$H$3:$H$4</formula1>
    </dataValidation>
    <dataValidation type="list" allowBlank="1" showInputMessage="1" showErrorMessage="1" prompt="Please select the microinverter type" sqref="B8">
      <formula1>index!$A$3:$A$7</formula1>
    </dataValidation>
    <dataValidation type="whole" operator="between" allowBlank="1" showInputMessage="1" showErrorMessage="1" sqref="C8">
      <formula1>0</formula1>
      <formula2>999999999</formula2>
    </dataValidation>
    <dataValidation type="list" allowBlank="1" showInputMessage="1" showErrorMessage="1" sqref="D8">
      <formula1>index!$A$11</formula1>
    </dataValidation>
  </dataValidations>
  <pageMargins left="0.7" right="0.7" top="0.75" bottom="0.75" header="0.3" footer="0.3"/>
  <pageSetup paperSize="9" scale="99" orientation="portrait"/>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view="pageBreakPreview" zoomScaleNormal="85" topLeftCell="A5" workbookViewId="0">
      <selection activeCell="A28" sqref="A28"/>
    </sheetView>
  </sheetViews>
  <sheetFormatPr defaultColWidth="8.87272727272727" defaultRowHeight="12.5" outlineLevelCol="4"/>
  <cols>
    <col min="1" max="1" width="5.62727272727273" style="7" customWidth="1"/>
    <col min="2" max="2" width="117.254545454545" style="7" customWidth="1"/>
    <col min="3" max="16384" width="8.87272727272727" style="7"/>
  </cols>
  <sheetData>
    <row r="1" ht="30" customHeight="1" spans="1:2">
      <c r="A1" s="8" t="s">
        <v>19</v>
      </c>
      <c r="B1" s="9"/>
    </row>
    <row r="2" ht="14" spans="1:2">
      <c r="A2" s="10"/>
      <c r="B2" s="11"/>
    </row>
    <row r="3" spans="2:2">
      <c r="B3" s="12"/>
    </row>
    <row r="4" ht="17.5" spans="1:2">
      <c r="A4" s="13" t="s">
        <v>20</v>
      </c>
      <c r="B4" s="14"/>
    </row>
    <row r="5" ht="259" customHeight="1" spans="2:5">
      <c r="B5" s="15" t="s">
        <v>21</v>
      </c>
      <c r="C5" s="15"/>
      <c r="D5" s="15"/>
      <c r="E5" s="15"/>
    </row>
    <row r="7" ht="14.1" customHeight="1" spans="2:2">
      <c r="B7" s="15" t="s">
        <v>22</v>
      </c>
    </row>
    <row r="8" ht="17.5" spans="1:2">
      <c r="A8" s="16" t="s">
        <v>23</v>
      </c>
      <c r="B8" s="16"/>
    </row>
    <row r="10" s="6" customFormat="1" ht="17.5" spans="1:2">
      <c r="A10" s="17"/>
      <c r="B10" s="18" t="s">
        <v>24</v>
      </c>
    </row>
    <row r="11" s="6" customFormat="1" ht="17.5" spans="1:2">
      <c r="A11" s="17"/>
      <c r="B11" s="18" t="s">
        <v>25</v>
      </c>
    </row>
    <row r="12" ht="17.5" spans="1:2">
      <c r="A12" s="19"/>
      <c r="B12" s="18" t="s">
        <v>26</v>
      </c>
    </row>
    <row r="13" ht="17.5" spans="1:2">
      <c r="A13" s="19"/>
      <c r="B13" s="18" t="s">
        <v>27</v>
      </c>
    </row>
    <row r="14" ht="17.5" spans="1:2">
      <c r="A14" s="19"/>
      <c r="B14" s="20" t="s">
        <v>28</v>
      </c>
    </row>
    <row r="15" ht="17.5" spans="1:2">
      <c r="A15" s="19"/>
      <c r="B15" s="21"/>
    </row>
    <row r="17" ht="17.5" spans="1:2">
      <c r="A17" s="16" t="s">
        <v>29</v>
      </c>
      <c r="B17" s="16"/>
    </row>
    <row r="18" ht="14" spans="2:2">
      <c r="B18" s="18" t="s">
        <v>30</v>
      </c>
    </row>
    <row r="20" ht="14" spans="1:2">
      <c r="A20" s="22" t="s">
        <v>31</v>
      </c>
      <c r="B20" s="18" t="s">
        <v>32</v>
      </c>
    </row>
    <row r="21" ht="14" spans="1:2">
      <c r="A21" s="22" t="s">
        <v>33</v>
      </c>
      <c r="B21" s="18" t="s">
        <v>34</v>
      </c>
    </row>
    <row r="22" ht="14" spans="1:2">
      <c r="A22" s="22" t="s">
        <v>35</v>
      </c>
      <c r="B22" s="18" t="s">
        <v>36</v>
      </c>
    </row>
    <row r="23" ht="14" spans="1:2">
      <c r="A23" s="22" t="s">
        <v>37</v>
      </c>
      <c r="B23" s="18" t="s">
        <v>38</v>
      </c>
    </row>
    <row r="24" ht="14" spans="1:2">
      <c r="A24" s="22" t="s">
        <v>39</v>
      </c>
      <c r="B24" s="18" t="s">
        <v>40</v>
      </c>
    </row>
    <row r="25" spans="2:2">
      <c r="B25" s="23"/>
    </row>
    <row r="28" spans="1:1">
      <c r="A28" s="24" t="s">
        <v>41</v>
      </c>
    </row>
  </sheetData>
  <sheetProtection selectLockedCells="1" selectUnlockedCells="1"/>
  <mergeCells count="3">
    <mergeCell ref="B5:E5"/>
    <mergeCell ref="A8:B8"/>
    <mergeCell ref="A17:B17"/>
  </mergeCells>
  <pageMargins left="0.5" right="0.5" top="0.25" bottom="0.25" header="0.5" footer="0.5"/>
  <pageSetup paperSize="1" scale="65" fitToHeight="0" orientation="portrait"/>
  <headerFooter alignWithMargins="0"/>
  <colBreaks count="1" manualBreakCount="1">
    <brk id="1" max="27"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1"/>
  <sheetViews>
    <sheetView workbookViewId="0">
      <selection activeCell="D12" sqref="D12"/>
    </sheetView>
  </sheetViews>
  <sheetFormatPr defaultColWidth="9" defaultRowHeight="14"/>
  <cols>
    <col min="4" max="4" width="15.3727272727273" customWidth="1"/>
    <col min="7" max="7" width="13" customWidth="1"/>
    <col min="8" max="8" width="15.5" customWidth="1"/>
    <col min="9" max="9" width="13" customWidth="1"/>
    <col min="10" max="10" width="10.5" customWidth="1"/>
  </cols>
  <sheetData>
    <row r="2" spans="1:10">
      <c r="A2" t="s">
        <v>42</v>
      </c>
      <c r="B2" t="s">
        <v>9</v>
      </c>
      <c r="C2" t="s">
        <v>43</v>
      </c>
      <c r="D2" t="s">
        <v>44</v>
      </c>
      <c r="H2" s="5" t="s">
        <v>45</v>
      </c>
      <c r="I2" s="5" t="s">
        <v>46</v>
      </c>
      <c r="J2" s="5" t="s">
        <v>47</v>
      </c>
    </row>
    <row r="3" spans="1:10">
      <c r="A3" t="s">
        <v>48</v>
      </c>
      <c r="B3" s="2">
        <v>9</v>
      </c>
      <c r="C3" s="2">
        <v>12</v>
      </c>
      <c r="D3">
        <v>600</v>
      </c>
      <c r="E3">
        <f>D3*B3</f>
        <v>5400</v>
      </c>
      <c r="F3">
        <f>D3*C3</f>
        <v>7200</v>
      </c>
      <c r="H3" s="5" t="s">
        <v>9</v>
      </c>
      <c r="I3" s="5">
        <v>5400</v>
      </c>
      <c r="J3" s="5"/>
    </row>
    <row r="4" spans="1:10">
      <c r="A4" t="s">
        <v>49</v>
      </c>
      <c r="B4" s="2">
        <v>7</v>
      </c>
      <c r="C4" s="2">
        <v>10</v>
      </c>
      <c r="D4">
        <v>700</v>
      </c>
      <c r="E4">
        <f t="shared" ref="E4:E7" si="0">D4*B4</f>
        <v>4900</v>
      </c>
      <c r="F4">
        <f t="shared" ref="F4:F7" si="1">D4*C4</f>
        <v>7000</v>
      </c>
      <c r="H4" s="5" t="s">
        <v>43</v>
      </c>
      <c r="I4" s="5">
        <v>7200</v>
      </c>
      <c r="J4" s="5"/>
    </row>
    <row r="5" spans="1:6">
      <c r="A5" t="s">
        <v>11</v>
      </c>
      <c r="B5" s="2">
        <v>6</v>
      </c>
      <c r="C5" s="2">
        <v>9</v>
      </c>
      <c r="D5">
        <v>800</v>
      </c>
      <c r="E5">
        <f t="shared" si="0"/>
        <v>4800</v>
      </c>
      <c r="F5">
        <f t="shared" si="1"/>
        <v>7200</v>
      </c>
    </row>
    <row r="6" spans="1:6">
      <c r="A6" t="s">
        <v>50</v>
      </c>
      <c r="B6" s="2">
        <v>6</v>
      </c>
      <c r="C6" s="2">
        <v>8</v>
      </c>
      <c r="D6">
        <v>900</v>
      </c>
      <c r="E6">
        <f t="shared" si="0"/>
        <v>5400</v>
      </c>
      <c r="F6">
        <f t="shared" si="1"/>
        <v>7200</v>
      </c>
    </row>
    <row r="7" spans="1:6">
      <c r="A7" t="s">
        <v>51</v>
      </c>
      <c r="B7" s="2">
        <v>5</v>
      </c>
      <c r="C7" s="2">
        <v>7</v>
      </c>
      <c r="D7">
        <v>1000</v>
      </c>
      <c r="E7">
        <f t="shared" si="0"/>
        <v>5000</v>
      </c>
      <c r="F7">
        <f t="shared" si="1"/>
        <v>7000</v>
      </c>
    </row>
    <row r="10" spans="1:2">
      <c r="A10" t="s">
        <v>52</v>
      </c>
      <c r="B10" t="s">
        <v>53</v>
      </c>
    </row>
    <row r="11" spans="1:2">
      <c r="A11" t="s">
        <v>12</v>
      </c>
      <c r="B11">
        <v>2</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D12" sqref="D12"/>
    </sheetView>
  </sheetViews>
  <sheetFormatPr defaultColWidth="8.62727272727273" defaultRowHeight="14"/>
  <cols>
    <col min="2" max="2" width="10.2545454545455" customWidth="1"/>
    <col min="4" max="4" width="7.5" customWidth="1"/>
    <col min="5" max="5" width="8.12727272727273" customWidth="1"/>
    <col min="7" max="7" width="13.5" customWidth="1"/>
    <col min="8" max="8" width="19.1272727272727" customWidth="1"/>
    <col min="9" max="9" width="20.5" customWidth="1"/>
    <col min="10" max="10" width="18.2545454545455" customWidth="1"/>
    <col min="11" max="11" width="17.1272727272727" customWidth="1"/>
    <col min="12" max="12" width="17.3727272727273" customWidth="1"/>
  </cols>
  <sheetData>
    <row r="1" ht="21" customHeight="1" spans="1:12">
      <c r="A1" t="s">
        <v>54</v>
      </c>
      <c r="B1" t="s">
        <v>48</v>
      </c>
      <c r="C1" t="s">
        <v>49</v>
      </c>
      <c r="D1" t="s">
        <v>11</v>
      </c>
      <c r="E1" t="s">
        <v>50</v>
      </c>
      <c r="F1" t="s">
        <v>51</v>
      </c>
      <c r="H1" s="1" t="s">
        <v>55</v>
      </c>
      <c r="I1" s="1" t="s">
        <v>14</v>
      </c>
      <c r="J1" s="1" t="s">
        <v>56</v>
      </c>
      <c r="K1" s="1" t="s">
        <v>16</v>
      </c>
      <c r="L1" s="1" t="s">
        <v>17</v>
      </c>
    </row>
    <row r="2" spans="1:12">
      <c r="A2" t="s">
        <v>9</v>
      </c>
      <c r="B2" s="2">
        <v>9</v>
      </c>
      <c r="C2" s="2">
        <v>7</v>
      </c>
      <c r="D2" s="2">
        <v>6</v>
      </c>
      <c r="E2" s="2">
        <v>6</v>
      </c>
      <c r="F2" s="2">
        <v>5</v>
      </c>
      <c r="H2" s="3">
        <v>1</v>
      </c>
      <c r="I2" s="3">
        <v>1</v>
      </c>
      <c r="J2" s="3">
        <v>0</v>
      </c>
      <c r="K2" s="3">
        <v>1</v>
      </c>
      <c r="L2" s="3">
        <v>1</v>
      </c>
    </row>
    <row r="3" spans="1:12">
      <c r="A3" t="s">
        <v>43</v>
      </c>
      <c r="B3" s="2">
        <v>12</v>
      </c>
      <c r="C3" s="2">
        <v>10</v>
      </c>
      <c r="D3" s="2">
        <v>9</v>
      </c>
      <c r="E3" s="2">
        <v>8</v>
      </c>
      <c r="F3" s="2">
        <v>7</v>
      </c>
      <c r="H3" s="3">
        <v>2</v>
      </c>
      <c r="I3" s="3">
        <v>2</v>
      </c>
      <c r="J3" s="3">
        <v>1</v>
      </c>
      <c r="K3" s="3">
        <v>1</v>
      </c>
      <c r="L3" s="3">
        <v>1</v>
      </c>
    </row>
    <row r="4" spans="8:12">
      <c r="H4" s="3">
        <v>3</v>
      </c>
      <c r="I4" s="3">
        <v>3</v>
      </c>
      <c r="J4" s="3">
        <v>2</v>
      </c>
      <c r="K4" s="3">
        <v>1</v>
      </c>
      <c r="L4" s="3">
        <v>1</v>
      </c>
    </row>
    <row r="5" spans="8:12">
      <c r="H5" s="3">
        <v>4</v>
      </c>
      <c r="I5" s="3">
        <v>4</v>
      </c>
      <c r="J5" s="3">
        <v>3</v>
      </c>
      <c r="K5" s="3">
        <v>1</v>
      </c>
      <c r="L5" s="3">
        <v>1</v>
      </c>
    </row>
    <row r="6" spans="8:12">
      <c r="H6" s="3">
        <v>5</v>
      </c>
      <c r="I6" s="3">
        <v>5</v>
      </c>
      <c r="J6" s="3">
        <v>4</v>
      </c>
      <c r="K6" s="3">
        <v>1</v>
      </c>
      <c r="L6" s="3">
        <v>1</v>
      </c>
    </row>
    <row r="7" spans="8:12">
      <c r="H7" s="3">
        <v>6</v>
      </c>
      <c r="I7" s="3">
        <v>6</v>
      </c>
      <c r="J7" s="3">
        <v>5</v>
      </c>
      <c r="K7" s="3">
        <v>1</v>
      </c>
      <c r="L7" s="3">
        <v>1</v>
      </c>
    </row>
    <row r="8" spans="8:12">
      <c r="H8" s="3">
        <v>7</v>
      </c>
      <c r="I8" s="3">
        <v>7</v>
      </c>
      <c r="J8" s="3">
        <v>6</v>
      </c>
      <c r="K8" s="3">
        <v>1</v>
      </c>
      <c r="L8" s="3">
        <v>1</v>
      </c>
    </row>
    <row r="9" spans="8:12">
      <c r="H9" s="3">
        <v>8</v>
      </c>
      <c r="I9" s="3">
        <v>8</v>
      </c>
      <c r="J9" s="3">
        <v>7</v>
      </c>
      <c r="K9" s="3">
        <v>1</v>
      </c>
      <c r="L9" s="3">
        <v>1</v>
      </c>
    </row>
    <row r="10" spans="8:12">
      <c r="H10" s="3">
        <v>9</v>
      </c>
      <c r="I10" s="3">
        <v>9</v>
      </c>
      <c r="J10" s="3">
        <v>8</v>
      </c>
      <c r="K10" s="3">
        <v>1</v>
      </c>
      <c r="L10" s="3">
        <v>1</v>
      </c>
    </row>
    <row r="11" spans="8:12">
      <c r="H11" s="3">
        <v>10</v>
      </c>
      <c r="I11" s="3">
        <v>10</v>
      </c>
      <c r="J11" s="3">
        <v>9</v>
      </c>
      <c r="K11" s="3">
        <v>1</v>
      </c>
      <c r="L11" s="3">
        <v>1</v>
      </c>
    </row>
    <row r="12" spans="4:4">
      <c r="D12" t="s">
        <v>57</v>
      </c>
    </row>
    <row r="13" spans="2:6">
      <c r="B13" t="s">
        <v>58</v>
      </c>
      <c r="C13" t="s">
        <v>59</v>
      </c>
      <c r="D13" t="s">
        <v>60</v>
      </c>
      <c r="E13" t="s">
        <v>61</v>
      </c>
      <c r="F13" t="s">
        <v>62</v>
      </c>
    </row>
    <row r="14" spans="2:8">
      <c r="B14">
        <v>820</v>
      </c>
      <c r="C14">
        <v>410</v>
      </c>
      <c r="D14">
        <v>12</v>
      </c>
      <c r="E14">
        <v>800</v>
      </c>
      <c r="F14">
        <v>1</v>
      </c>
      <c r="H14">
        <f>B14/C14</f>
        <v>2</v>
      </c>
    </row>
    <row r="15" spans="2:8">
      <c r="B15">
        <v>2000</v>
      </c>
      <c r="C15">
        <v>500</v>
      </c>
      <c r="D15">
        <v>12</v>
      </c>
      <c r="E15">
        <v>800</v>
      </c>
      <c r="F15">
        <v>2</v>
      </c>
      <c r="H15">
        <f t="shared" ref="H15:H16" si="0">B15/C15</f>
        <v>4</v>
      </c>
    </row>
    <row r="16" spans="2:8">
      <c r="B16">
        <v>2700</v>
      </c>
      <c r="C16">
        <v>540</v>
      </c>
      <c r="D16">
        <v>12</v>
      </c>
      <c r="E16">
        <v>1000</v>
      </c>
      <c r="F16">
        <v>3</v>
      </c>
      <c r="H16">
        <f t="shared" si="0"/>
        <v>5</v>
      </c>
    </row>
    <row r="19" spans="1:1">
      <c r="A19" t="s">
        <v>63</v>
      </c>
    </row>
    <row r="20" spans="1:1">
      <c r="A20" t="s">
        <v>64</v>
      </c>
    </row>
    <row r="22" spans="1:1">
      <c r="A22" s="4" t="s">
        <v>65</v>
      </c>
    </row>
    <row r="23" spans="1:1">
      <c r="A23" s="4" t="s">
        <v>66</v>
      </c>
    </row>
    <row r="24" spans="1:1">
      <c r="A24" s="4" t="s">
        <v>67</v>
      </c>
    </row>
    <row r="25" spans="1:1">
      <c r="A25" s="4" t="s">
        <v>68</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4" master=""/>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Calculation</vt:lpstr>
      <vt:lpstr>Help</vt:lpstr>
      <vt:lpstr>index</vt:lpstr>
      <vt:lpstr>install requirement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dc:creator>
  <cp:lastModifiedBy> last</cp:lastModifiedBy>
  <dcterms:created xsi:type="dcterms:W3CDTF">2024-04-25T12:01:00Z</dcterms:created>
  <cp:lastPrinted>2024-05-11T01:01:00Z</cp:lastPrinted>
  <dcterms:modified xsi:type="dcterms:W3CDTF">2024-07-08T10:25:21Z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369F6427C6E04A19AE2AAC98F7B3FD01_13</vt:lpwstr>
  </property>
  <property fmtid="{D5CDD505-2E9C-101B-9397-08002B2CF9AE}" pid="3" name="KSOProductBuildVer">
    <vt:lpwstr>2052-12.1.0.16929</vt:lpwstr>
  </property>
</Properties>
</file>